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ات\جمعياتي\جمعية ضراس\الميزانية\ميزانية 2022م\الأوراق المرفوعة للمحاسب القانوني للعام 2022م\ملفات الأرباع الثلاثة 2022م\"/>
    </mc:Choice>
  </mc:AlternateContent>
  <bookViews>
    <workbookView xWindow="0" yWindow="0" windowWidth="24000" windowHeight="9645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D171" i="1" s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<sst xmlns="http://schemas.openxmlformats.org/spreadsheetml/2006/main" count="554" uniqueCount="447">
  <si>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</si>
  <si>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</si>
  <si>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</si>
  <si>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</si>
  <si>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</si>
  <si>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</si>
  <si>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</si>
  <si>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</si>
  <si>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</si>
  <si>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</si>
  <si>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</si>
  <si>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</si>
  <si>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</si>
  <si>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</si>
  <si>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</si>
  <si>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</si>
  <si>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</si>
  <si>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</si>
  <si>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</si>
  <si>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</si>
  <si>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</si>
  <si>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</si>
  <si>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</si>
  <si>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</si>
  <si>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</si>
  <si>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</si>
  <si>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</si>
  <si>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</si>
  <si>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</si>
  <si>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</si>
  <si>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</si>
  <si>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</si>
  <si>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</si>
  <si>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</si>
  <si>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</si>
  <si>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</si>
  <si>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</si>
  <si>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</si>
  <si>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</si>
  <si>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</si>
  <si>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</si>
  <si>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</si>
  <si>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</si>
  <si>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</si>
  <si>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</si>
  <si>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</si>
  <si>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</si>
  <si>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</si>
  <si>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</si>
  <si>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</si>
  <si>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</si>
  <si>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</si>
  <si>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</si>
  <si>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</si>
  <si>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</si>
  <si>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</si>
  <si>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</si>
  <si>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</si>
  <si>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</si>
  <si>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</si>
  <si>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</si>
  <si>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</si>
  <si>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</si>
  <si>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</si>
  <si>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</si>
  <si>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</si>
  <si>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</si>
  <si>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</si>
  <si>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</si>
  <si>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</si>
  <si>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</si>
  <si>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</si>
  <si>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</si>
  <si>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</si>
  <si>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</si>
  <si>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</si>
  <si>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</si>
  <si>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</si>
  <si>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</si>
  <si>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</si>
  <si>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</si>
  <si>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</si>
  <si>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</si>
  <si>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</si>
  <si>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</si>
  <si>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</si>
  <si>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</si>
  <si>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</si>
  <si>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</si>
  <si>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</si>
  <si>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</si>
  <si>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</si>
  <si>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</si>
  <si>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</si>
  <si>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</si>
  <si>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</si>
  <si>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</si>
  <si>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</si>
  <si>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</si>
  <si>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</si>
  <si>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</si>
  <si>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</si>
  <si>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</si>
  <si>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</si>
  <si>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</si>
  <si>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</si>
  <si>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</si>
  <si>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</si>
  <si>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</si>
  <si>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</si>
  <si>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</si>
  <si>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</si>
  <si>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</si>
  <si>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</si>
  <si>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</si>
  <si>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</si>
  <si>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</si>
  <si>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</si>
  <si>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</si>
  <si>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</si>
  <si>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</si>
  <si>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</si>
  <si>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</si>
  <si>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</si>
  <si>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</si>
  <si>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</si>
  <si>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</si>
  <si>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</si>
  <si>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</si>
  <si>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</si>
  <si>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</si>
  <si>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</si>
  <si>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</si>
  <si>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</si>
  <si>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</si>
  <si>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</si>
  <si>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</si>
  <si>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</si>
  <si>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</si>
  <si>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</si>
  <si>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</si>
  <si>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</si>
  <si>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</si>
  <si>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</si>
  <si>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</si>
  <si>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</si>
  <si>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</si>
  <si>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</si>
  <si>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</si>
  <si>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</si>
  <si>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</si>
  <si>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</si>
  <si>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</si>
  <si>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</si>
  <si>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</si>
  <si>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</si>
  <si>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</si>
  <si>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</si>
  <si>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</si>
  <si>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</si>
  <si>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</si>
  <si>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</si>
  <si>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</si>
  <si>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</si>
  <si>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</si>
  <si>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</si>
  <si>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</si>
  <si>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</si>
  <si>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</si>
  <si>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</si>
  <si>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</si>
  <si>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</si>
  <si>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</si>
  <si>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</si>
  <si>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</si>
  <si>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</si>
  <si>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</si>
  <si>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</si>
  <si>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</si>
  <si>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</si>
  <si>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</si>
  <si>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</si>
  <si>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</si>
  <si>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</si>
  <si>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</si>
  <si>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</si>
  <si>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</si>
  <si>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</si>
  <si>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</si>
  <si>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</si>
  <si>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</si>
  <si>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</si>
  <si>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</si>
  <si>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</si>
  <si>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</si>
  <si>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</si>
  <si>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</si>
  <si>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</si>
  <si>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</si>
  <si>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</si>
  <si>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</si>
  <si>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</si>
  <si>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</si>
  <si>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</si>
  <si>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</si>
  <si>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</si>
  <si>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</si>
  <si>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</si>
  <si>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</si>
  <si>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</si>
  <si>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</si>
  <si>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</si>
  <si>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</si>
  <si>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</si>
  <si>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</si>
  <si>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</si>
  <si>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</si>
  <si>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</si>
  <si>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</si>
  <si>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</si>
  <si>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</si>
  <si>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</si>
  <si>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</si>
  <si>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</si>
  <si>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</si>
  <si>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</si>
  <si>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</si>
  <si>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</si>
  <si>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</si>
  <si>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</si>
  <si>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</si>
  <si>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</si>
  <si>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</si>
  <si>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</si>
  <si>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</si>
  <si>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</si>
  <si>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</si>
  <si>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</si>
  <si>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</si>
  <si>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</si>
  <si>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</si>
  <si>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</si>
  <si>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</si>
  <si>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</si>
  <si>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</si>
  <si>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</si>
  <si>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</si>
  <si>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</si>
  <si>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</si>
  <si>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</si>
  <si>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</si>
  <si>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</si>
  <si>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</si>
  <si>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</si>
  <si>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</si>
  <si>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</si>
  <si>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</si>
  <si>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</si>
  <si>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</si>
  <si>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</si>
  <si>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</si>
  <si>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</si>
  <si>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</si>
  <si>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</si>
  <si>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</si>
  <si>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</si>
  <si>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</si>
  <si>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</si>
  <si>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</si>
  <si>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</si>
  <si>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</si>
  <si>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</si>
  <si>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</si>
  <si>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</si>
  <si>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</si>
  <si>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</si>
  <si>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</si>
  <si>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</si>
  <si>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</si>
  <si>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</si>
  <si>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</si>
  <si>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</si>
  <si>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</si>
  <si>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</si>
  <si>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</si>
  <si>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</si>
  <si>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</si>
  <si>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</si>
  <si>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</si>
  <si>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</si>
  <si>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</si>
  <si>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</si>
  <si>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</si>
  <si>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</si>
  <si>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</si>
  <si>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</si>
  <si>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</si>
  <si>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</si>
  <si>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</si>
  <si>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</si>
  <si>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</si>
  <si>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</si>
  <si>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</si>
  <si>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</si>
  <si>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</si>
  <si>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</si>
  <si>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</si>
  <si>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</si>
  <si>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</si>
  <si>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</si>
  <si>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</si>
  <si>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</si>
  <si>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</si>
  <si>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</si>
  <si>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</si>
  <si>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</si>
  <si>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</si>
  <si>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</si>
  <si>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</si>
  <si>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</si>
  <si>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</si>
  <si>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</si>
  <si>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</si>
  <si>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</si>
  <si>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</si>
  <si>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</si>
  <si>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</si>
  <si>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</si>
  <si>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</si>
  <si>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</si>
  <si>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</si>
  <si>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</si>
  <si>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</si>
  <si>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</si>
  <si>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</si>
  <si>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</si>
  <si>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</si>
  <si>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</si>
  <si>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</si>
  <si>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</si>
  <si>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</si>
  <si>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</si>
  <si>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</si>
  <si>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</si>
  <si>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</si>
  <si>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</si>
  <si>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</si>
  <si>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</si>
  <si>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</si>
  <si>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</si>
  <si>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</si>
  <si>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</si>
  <si>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</si>
  <si>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</si>
  <si>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</si>
  <si>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</si>
  <si>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</si>
  <si>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</si>
  <si>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</si>
  <si>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</si>
  <si>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</si>
  <si>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</si>
  <si>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</si>
  <si>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</si>
  <si>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</si>
  <si>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</si>
  <si>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</si>
  <si>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</si>
  <si>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</si>
  <si>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</si>
  <si>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</si>
  <si>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</si>
  <si>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</si>
  <si>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</si>
  <si>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</si>
  <si>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</si>
  <si>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</si>
  <si>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</si>
  <si>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</si>
  <si>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</si>
  <si>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</si>
  <si>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</si>
  <si>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</si>
  <si>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</si>
  <si>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</si>
  <si>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</si>
  <si>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</si>
  <si>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</si>
  <si>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</si>
  <si>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</si>
  <si>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</si>
  <si>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</si>
  <si>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</si>
  <si>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</si>
  <si>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</si>
  <si>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</si>
  <si>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</si>
  <si>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</si>
  <si>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</si>
  <si>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</si>
  <si>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</si>
  <si>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</si>
  <si>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</si>
  <si>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</si>
  <si>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</si>
  <si>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</si>
  <si>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</si>
  <si>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</si>
  <si>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</si>
  <si>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</si>
  <si>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</si>
  <si>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</si>
  <si>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</si>
  <si>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</si>
  <si>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</si>
  <si>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</si>
  <si>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</si>
  <si>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</si>
  <si>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</si>
  <si>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</si>
  <si>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</si>
  <si>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</si>
  <si>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</si>
  <si>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</si>
  <si>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</si>
  <si>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</si>
  <si>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</si>
  <si>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</si>
  <si>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</si>
  <si>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</si>
  <si>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</si>
  <si>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</si>
  <si>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</si>
  <si>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</si>
  <si>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</si>
  <si>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</si>
  <si>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</si>
  <si>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</si>
  <si>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</si>
  <si>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</si>
  <si>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</si>
  <si>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</si>
  <si>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</si>
  <si>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2022      الى 30 / 6 / 2022    </t>
  </si>
  <si>
    <t xml:space="preserve">تقرير بالأصول الثابتة بتاريخ 30 /  6 /   2022م </t>
  </si>
  <si>
    <t>تقرير بالإلتزامات وصافي اًلأصول بتاريخ 30 /  6 /    2022م</t>
  </si>
  <si>
    <t xml:space="preserve">تقرير إيرادات ومصروفات البرامج والأنشطة المقيدة للفترة من 1 /  4 / 2022م      الى  30 / 6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</si>
</sst>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2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4" fontId="67" fillId="0" borderId="88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0" fillId="0" borderId="0" xfId="0" applyNumberFormat="1"/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لجنة التنمية: جمعية التنمية الأهلية بضراس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1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347748.84</a:t>
          </a:r>
          <a:r>
            <a:rPr lang="ar-SA"/>
            <a:t> 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:1443/09/18هـ       ترخيص رقم 4230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 1443/09/18هـ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مركز ضراس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t0557282567@gmail.com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J13" sqref="J13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347748.83999999997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7" t="s">
        <v>36</v>
      </c>
      <c r="C5" s="260" t="s">
        <v>93</v>
      </c>
      <c r="D5" s="260"/>
      <c r="E5" s="260"/>
      <c r="F5" s="260"/>
      <c r="G5" s="260" t="s">
        <v>94</v>
      </c>
      <c r="H5" s="261"/>
    </row>
    <row r="6" spans="2:12" ht="31.5" customHeight="1" x14ac:dyDescent="0.2">
      <c r="B6" s="258"/>
      <c r="C6" s="262" t="s">
        <v>95</v>
      </c>
      <c r="D6" s="263"/>
      <c r="E6" s="262" t="s">
        <v>185</v>
      </c>
      <c r="F6" s="263"/>
      <c r="G6" s="264" t="s">
        <v>94</v>
      </c>
      <c r="H6" s="266" t="s">
        <v>98</v>
      </c>
    </row>
    <row r="7" spans="2:12" ht="16.5" thickBot="1" x14ac:dyDescent="0.25">
      <c r="B7" s="259"/>
      <c r="C7" s="145" t="s">
        <v>93</v>
      </c>
      <c r="D7" s="145" t="s">
        <v>186</v>
      </c>
      <c r="E7" s="145" t="s">
        <v>96</v>
      </c>
      <c r="F7" s="145" t="s">
        <v>97</v>
      </c>
      <c r="G7" s="265"/>
      <c r="H7" s="267"/>
      <c r="I7" s="80"/>
      <c r="J7" s="81"/>
      <c r="K7" s="81"/>
    </row>
    <row r="8" spans="2:12" ht="21" thickTop="1" x14ac:dyDescent="0.2">
      <c r="B8" s="254" t="s">
        <v>112</v>
      </c>
      <c r="C8" s="255"/>
      <c r="D8" s="255"/>
      <c r="E8" s="255"/>
      <c r="F8" s="255"/>
      <c r="G8" s="255"/>
      <c r="H8" s="256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54" t="s">
        <v>113</v>
      </c>
      <c r="C21" s="255"/>
      <c r="D21" s="255"/>
      <c r="E21" s="255"/>
      <c r="F21" s="255"/>
      <c r="G21" s="255"/>
      <c r="H21" s="256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8" t="s">
        <v>179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</row>
    <row r="4" spans="2:14" ht="15" thickBot="1" x14ac:dyDescent="0.25"/>
    <row r="5" spans="2:14" ht="30.75" customHeight="1" thickTop="1" x14ac:dyDescent="0.2">
      <c r="B5" s="271" t="s">
        <v>90</v>
      </c>
      <c r="C5" s="276" t="s">
        <v>86</v>
      </c>
      <c r="D5" s="276" t="s">
        <v>87</v>
      </c>
      <c r="E5" s="276" t="s">
        <v>88</v>
      </c>
      <c r="F5" s="276" t="s">
        <v>91</v>
      </c>
      <c r="G5" s="273" t="s">
        <v>436</v>
      </c>
      <c r="H5" s="274"/>
      <c r="I5" s="274"/>
      <c r="J5" s="274"/>
      <c r="K5" s="275"/>
      <c r="L5" s="278" t="s">
        <v>89</v>
      </c>
      <c r="M5" s="269" t="s">
        <v>441</v>
      </c>
      <c r="N5" s="269" t="s">
        <v>184</v>
      </c>
    </row>
    <row r="6" spans="2:14" ht="15" customHeight="1" thickBot="1" x14ac:dyDescent="0.3">
      <c r="B6" s="272"/>
      <c r="C6" s="277"/>
      <c r="D6" s="277"/>
      <c r="E6" s="277"/>
      <c r="F6" s="277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9"/>
      <c r="M6" s="270"/>
      <c r="N6" s="270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F14" sqref="F14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80" t="s">
        <v>178</v>
      </c>
      <c r="D2" s="280"/>
      <c r="E2" s="280"/>
      <c r="F2" s="280"/>
      <c r="G2" s="280"/>
      <c r="H2" s="280"/>
      <c r="I2" s="280"/>
      <c r="J2" s="280"/>
      <c r="K2" s="280"/>
      <c r="L2" s="280"/>
    </row>
    <row r="3" spans="2:16" ht="23.25" thickBot="1" x14ac:dyDescent="0.25">
      <c r="B3" s="281" t="s">
        <v>188</v>
      </c>
      <c r="C3" s="286" t="s">
        <v>114</v>
      </c>
      <c r="D3" s="283" t="s">
        <v>37</v>
      </c>
      <c r="E3" s="284"/>
      <c r="F3" s="285"/>
      <c r="G3" s="283" t="s">
        <v>38</v>
      </c>
      <c r="H3" s="284"/>
      <c r="I3" s="285"/>
      <c r="J3" s="283" t="s">
        <v>39</v>
      </c>
      <c r="K3" s="284"/>
      <c r="L3" s="285"/>
      <c r="N3" s="283" t="s">
        <v>85</v>
      </c>
      <c r="O3" s="284"/>
      <c r="P3" s="285"/>
    </row>
    <row r="4" spans="2:16" ht="22.5" thickBot="1" x14ac:dyDescent="0.25">
      <c r="B4" s="282"/>
      <c r="C4" s="287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48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zoomScale="110" zoomScaleNormal="110" workbookViewId="0">
      <pane xSplit="12" ySplit="4" topLeftCell="M134" activePane="bottomRight" state="frozen"/>
      <selection pane="topRight" activeCell="M1" sqref="M1"/>
      <selection pane="bottomLeft" activeCell="A5" sqref="A5"/>
      <selection pane="bottomRight" activeCell="E176" sqref="E176"/>
    </sheetView>
  </sheetViews>
  <sheetFormatPr defaultRowHeight="14.25" x14ac:dyDescent="0.2"/>
  <cols>
    <col min="2" max="2" width="10.875" bestFit="1" customWidth="1"/>
    <col min="3" max="3" width="53.625" bestFit="1" customWidth="1"/>
    <col min="6" max="6" width="12.125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8" t="s">
        <v>443</v>
      </c>
      <c r="C2" s="288"/>
      <c r="D2" s="288"/>
      <c r="E2" s="288"/>
      <c r="F2" s="288"/>
      <c r="G2" s="288"/>
      <c r="H2" s="288"/>
      <c r="I2" s="288"/>
      <c r="J2" s="288"/>
      <c r="K2" s="288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73650.05</v>
      </c>
      <c r="E5" s="223">
        <f>E6</f>
        <v>6995.47</v>
      </c>
      <c r="F5" s="224">
        <f>F210</f>
        <v>66654.58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6995.47</v>
      </c>
      <c r="E6" s="226">
        <f>E7+E38+E134+E190</f>
        <v>6995.47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5000</v>
      </c>
      <c r="E7" s="226">
        <f>E8+E17</f>
        <v>5000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5000</v>
      </c>
      <c r="E8" s="226">
        <f>SUM(E9:E16)</f>
        <v>5000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5000</v>
      </c>
      <c r="E9" s="226">
        <v>5000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1995.47</v>
      </c>
      <c r="E134" s="226">
        <f>SUM(E135,E137,E144,E150,E155,E157,E159,E161,E163,E165,E167,E169,E171,E183)</f>
        <v>1995.47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994.79</v>
      </c>
      <c r="E155" s="226">
        <f>E156</f>
        <v>994.79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994.79</v>
      </c>
      <c r="E156" s="226">
        <v>994.79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112.28</v>
      </c>
      <c r="E161" s="226">
        <f>E162</f>
        <v>112.28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112.28</v>
      </c>
      <c r="E162" s="226">
        <v>112.28</v>
      </c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133.5</v>
      </c>
      <c r="E163" s="226">
        <f>E164</f>
        <v>133.5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133.5</v>
      </c>
      <c r="E164" s="226">
        <v>133.5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185.25</v>
      </c>
      <c r="E165" s="226">
        <f>E166</f>
        <v>185.25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185.25</v>
      </c>
      <c r="E166" s="226">
        <v>185.25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52.13</v>
      </c>
      <c r="E167" s="226">
        <f>E168</f>
        <v>52.13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52.13</v>
      </c>
      <c r="E168" s="226">
        <v>52.13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517.52</v>
      </c>
      <c r="E171" s="226">
        <f>SUM(E172:E182)</f>
        <v>517.52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517.52</v>
      </c>
      <c r="E172" s="226">
        <v>517.52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66654.58</v>
      </c>
      <c r="E210" s="228"/>
      <c r="F210" s="227">
        <f>SUM(F211,F249)</f>
        <v>66654.58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66654.58</v>
      </c>
      <c r="E211" s="232"/>
      <c r="F211" s="227">
        <f>SUM(F212,F214,F223,F232,F238)</f>
        <v>66654.58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66654.58</v>
      </c>
      <c r="E238" s="232"/>
      <c r="F238" s="227">
        <f>SUM(F239:F248)</f>
        <v>66654.58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4000</v>
      </c>
      <c r="E240" s="232"/>
      <c r="F240" s="227">
        <v>4000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61054.58</v>
      </c>
      <c r="E244" s="232"/>
      <c r="F244" s="253">
        <v>61054.58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1600</v>
      </c>
      <c r="E245" s="232"/>
      <c r="F245" s="227">
        <v>1600</v>
      </c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73650.05</v>
      </c>
      <c r="E293" s="243">
        <f>E5</f>
        <v>6995.47</v>
      </c>
      <c r="F293" s="243">
        <f>F210</f>
        <v>66654.58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6" workbookViewId="0">
      <selection activeCell="D8" sqref="D8"/>
    </sheetView>
  </sheetViews>
  <sheetFormatPr defaultRowHeight="14.25" x14ac:dyDescent="0.2"/>
  <cols>
    <col min="3" max="3" width="44.375" customWidth="1"/>
    <col min="4" max="5" width="9.875" bestFit="1" customWidth="1"/>
    <col min="6" max="6" width="17.625" customWidth="1"/>
  </cols>
  <sheetData>
    <row r="2" spans="2:6" ht="20.25" x14ac:dyDescent="0.3">
      <c r="B2" s="291" t="s">
        <v>444</v>
      </c>
      <c r="C2" s="291"/>
      <c r="D2" s="291"/>
      <c r="E2" s="291"/>
      <c r="F2" s="291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53">
        <v>288202.78000000003</v>
      </c>
      <c r="E7" s="251">
        <v>359857.36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45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4">
        <v>15978</v>
      </c>
      <c r="E11" s="204">
        <v>15978</v>
      </c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304180.78000000003</v>
      </c>
      <c r="E15" s="161">
        <f>SUM(E7:E14)</f>
        <v>375835.36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46">
        <v>39412</v>
      </c>
      <c r="E17" s="252">
        <v>39412</v>
      </c>
      <c r="F17" s="160"/>
    </row>
    <row r="18" spans="2:6" ht="21" customHeight="1" x14ac:dyDescent="0.2">
      <c r="B18" s="207">
        <v>122</v>
      </c>
      <c r="C18" s="208" t="s">
        <v>54</v>
      </c>
      <c r="D18" s="246">
        <v>10350</v>
      </c>
      <c r="E18" s="252">
        <v>10350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49762</v>
      </c>
      <c r="E22" s="161">
        <f>SUM(E17:E21)</f>
        <v>49762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9" t="s">
        <v>425</v>
      </c>
      <c r="C33" s="290"/>
      <c r="D33" s="166">
        <f>D15+D22+D31</f>
        <v>353942.78</v>
      </c>
      <c r="E33" s="166">
        <f>E15+E22+E31</f>
        <v>425597.36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6" zoomScale="96" zoomScaleNormal="96" workbookViewId="0">
      <selection activeCell="I27" sqref="I27"/>
    </sheetView>
  </sheetViews>
  <sheetFormatPr defaultRowHeight="14.25" x14ac:dyDescent="0.2"/>
  <cols>
    <col min="3" max="3" width="8.125" bestFit="1" customWidth="1"/>
    <col min="4" max="4" width="33.375" customWidth="1"/>
    <col min="5" max="5" width="10.25" bestFit="1" customWidth="1"/>
    <col min="6" max="6" width="12.375" bestFit="1" customWidth="1"/>
    <col min="7" max="7" width="23.375" customWidth="1"/>
  </cols>
  <sheetData>
    <row r="2" spans="3:7" ht="20.25" x14ac:dyDescent="0.3">
      <c r="C2" s="291" t="s">
        <v>445</v>
      </c>
      <c r="D2" s="291"/>
      <c r="E2" s="291"/>
      <c r="F2" s="291"/>
      <c r="G2" s="291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247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50">
        <f>F19+'تقرير المصروفات '!E134</f>
        <v>6193.9400000000005</v>
      </c>
      <c r="F19" s="252">
        <v>4198.47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6193.9400000000005</v>
      </c>
      <c r="F22" s="161">
        <f>SUM(F15:F21)</f>
        <v>4198.47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371052.17</v>
      </c>
      <c r="F25" s="204">
        <v>437706.75</v>
      </c>
      <c r="G25" s="160"/>
    </row>
    <row r="26" spans="3:7" ht="15.75" x14ac:dyDescent="0.2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-23303.33</v>
      </c>
      <c r="F26" s="204">
        <v>-16307.86</v>
      </c>
      <c r="G26" s="160"/>
    </row>
    <row r="27" spans="3:7" ht="16.5" thickBot="1" x14ac:dyDescent="0.25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347748.83999999997</v>
      </c>
      <c r="F28" s="164">
        <f>SUM(F25:F27)</f>
        <v>421398.89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9" t="s">
        <v>433</v>
      </c>
      <c r="D30" s="290"/>
      <c r="E30" s="166">
        <f>E13+E22+E28</f>
        <v>353942.77999999997</v>
      </c>
      <c r="F30" s="166">
        <f>F13+F22+F28</f>
        <v>425597.36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92" t="s">
        <v>176</v>
      </c>
      <c r="C3" s="292"/>
      <c r="D3" s="292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B2" sqref="B2:J2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301" t="s">
        <v>446</v>
      </c>
      <c r="C2" s="301"/>
      <c r="D2" s="301"/>
      <c r="E2" s="301"/>
      <c r="F2" s="301"/>
      <c r="G2" s="301"/>
      <c r="H2" s="301"/>
      <c r="I2" s="301"/>
      <c r="J2" s="301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5" t="s">
        <v>434</v>
      </c>
      <c r="C5" s="296"/>
      <c r="D5" s="297"/>
      <c r="F5" s="298" t="s">
        <v>435</v>
      </c>
      <c r="G5" s="299"/>
      <c r="H5" s="300"/>
      <c r="J5" s="293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4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66654.58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-66654.58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4000</v>
      </c>
      <c r="E34" s="117"/>
      <c r="F34" s="124">
        <v>31105002</v>
      </c>
      <c r="G34" s="125" t="s">
        <v>146</v>
      </c>
      <c r="H34" s="175"/>
      <c r="J34" s="140">
        <f t="shared" si="0"/>
        <v>-4000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61054.58</v>
      </c>
      <c r="E38" s="117"/>
      <c r="F38" s="124">
        <v>31105006</v>
      </c>
      <c r="G38" s="125" t="s">
        <v>154</v>
      </c>
      <c r="H38" s="175"/>
      <c r="J38" s="140">
        <f t="shared" si="0"/>
        <v>-61054.58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1600</v>
      </c>
      <c r="E39" s="117"/>
      <c r="F39" s="124">
        <v>31105007</v>
      </c>
      <c r="G39" s="125" t="s">
        <v>156</v>
      </c>
      <c r="H39" s="175"/>
      <c r="J39" s="140">
        <f t="shared" si="0"/>
        <v>-1600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66654.58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-66654.58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437706.75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371052.17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2023-02-04T19:50:16Z</dcterms:modified>
</cp:coreProperties>
</file>